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5621"/>
</workbook>
</file>

<file path=xl/calcChain.xml><?xml version="1.0" encoding="utf-8"?>
<calcChain xmlns="http://schemas.openxmlformats.org/spreadsheetml/2006/main">
  <c r="C134" i="1" l="1"/>
  <c r="C87" i="1" l="1"/>
  <c r="C54" i="1"/>
  <c r="C47" i="1"/>
  <c r="C40" i="1"/>
  <c r="C36" i="1"/>
  <c r="C30" i="1"/>
  <c r="C21" i="1"/>
  <c r="C70" i="1"/>
  <c r="C141" i="1" l="1"/>
  <c r="C149" i="1"/>
  <c r="C156" i="1" l="1"/>
  <c r="C13" i="1" l="1"/>
  <c r="C159" i="1" s="1"/>
</calcChain>
</file>

<file path=xl/sharedStrings.xml><?xml version="1.0" encoding="utf-8"?>
<sst xmlns="http://schemas.openxmlformats.org/spreadsheetml/2006/main" count="126" uniqueCount="96">
  <si>
    <t>Borman Elementary</t>
  </si>
  <si>
    <t>Provide Covered Walkway from Exterior Door at Library to Drive</t>
  </si>
  <si>
    <t>Evers Elementary</t>
  </si>
  <si>
    <t>Ginnings Elementary</t>
  </si>
  <si>
    <t>Hodge Elementary</t>
  </si>
  <si>
    <t>McNair Elementary</t>
  </si>
  <si>
    <t>Newton Rayzor Elementary</t>
  </si>
  <si>
    <t>Rivera Elementary</t>
  </si>
  <si>
    <t>W.S. Ryan Elementary</t>
  </si>
  <si>
    <t>Calhoun Middle School</t>
  </si>
  <si>
    <t>Provide fence around perimeter of campus to control access to the site.  Decorative fence - brick columns with wrought iron?</t>
  </si>
  <si>
    <t>Investigate existing restroom and improvements to partitions and fixtures.</t>
  </si>
  <si>
    <t>Repair and/or replace auditorium seating.</t>
  </si>
  <si>
    <t>Crownover Middle School</t>
  </si>
  <si>
    <t>McMath Middle School</t>
  </si>
  <si>
    <t>Covered walkway/canopy outside cafeteria.</t>
  </si>
  <si>
    <t>Strickland Middle School</t>
  </si>
  <si>
    <t>Davis High School</t>
  </si>
  <si>
    <t>Denton High School</t>
  </si>
  <si>
    <t>Renovate Existing Baseball Field Restrooms.</t>
  </si>
  <si>
    <t>Repair and/or replace Lockers - Infill lockers in the foreign language wing.</t>
  </si>
  <si>
    <t>Investigate a new tile wainscot in main building - replace green tile.</t>
  </si>
  <si>
    <t>Flooring Replacement - remove carpet in classrooms and replace with v.c.t. in some hallways/replace rubber stairs and ramps.  (Investigate polished concrete)</t>
  </si>
  <si>
    <t>Fred Moore High School</t>
  </si>
  <si>
    <t>Ryan High School</t>
  </si>
  <si>
    <t>ATC</t>
  </si>
  <si>
    <t>Ann Windle School FYC</t>
  </si>
  <si>
    <t>Additional Parking.</t>
  </si>
  <si>
    <t>Replace all classroom, activity center &amp; corridor carpet with rubber or marmoleum flooring.  Office, library &amp; Parent Training areas need new carpet.</t>
  </si>
  <si>
    <t>Expand current parent training room, library and classrooms (new pod).</t>
  </si>
  <si>
    <t>Provide a larger screen in activity center and a pull down screen in conference room.</t>
  </si>
  <si>
    <t>Work with SPED department on motor lab at activity center.  Ensure current swing does not conflict with light fixtures.</t>
  </si>
  <si>
    <t>A covered walkway is needed for students who travel along bus lane.</t>
  </si>
  <si>
    <t>The carpeting in the lecture hall needs replacing due to severe stains and wear.</t>
  </si>
  <si>
    <t>The following is a list of spaces needed:  Engineering lab with storage (newly added course) - Forensic science lab seems to allow about 10 students to work in there, when there are 25 in the class - Cosmetology needs more work space, due to losing 4 stations because of design - The culinary Kitchen cannot house the entire class - HSTE needs two more classrooms due to the amount of students. - Need a Pre-Vet lab (new course) - Majorly need storage by lecture hall.  Tables are just put in the hallway. - Need an Air Craft Lab and Classroom (new course) - Need 2 more Advanced Credit Classrooms due to overflow.</t>
  </si>
  <si>
    <t>The bistro bar area needs some redesigning due to lack of space and obsolete equipment.  There needs to be room for the warming oven, per Health Department.</t>
  </si>
  <si>
    <t>Wilson Elementary</t>
  </si>
  <si>
    <t>Need Secured entry vestibule</t>
  </si>
  <si>
    <t>Fire Alarm System</t>
  </si>
  <si>
    <t>PA / Bell System</t>
  </si>
  <si>
    <t>Cost Estimate</t>
  </si>
  <si>
    <t>New roof in all old areas</t>
  </si>
  <si>
    <t>Additional staff parking</t>
  </si>
  <si>
    <t>Replace Standing Seam Roof / use energy efficient materials</t>
  </si>
  <si>
    <t>New Construction</t>
  </si>
  <si>
    <t>New Roof</t>
  </si>
  <si>
    <t>Replace Chillers in main bldg</t>
  </si>
  <si>
    <t>Need a science lab</t>
  </si>
  <si>
    <t>Need an additional elementary classroom</t>
  </si>
  <si>
    <t>Flooring &amp; carpet replacement throughout the building</t>
  </si>
  <si>
    <t>Painting / wainscoat / tackwall</t>
  </si>
  <si>
    <t>New millwork E, D, C and B halls.  Refacing in office, and additional cabinetry in Nurses office</t>
  </si>
  <si>
    <t>We need D and C hall rooms to be handicapped accessible with solid doors with peek window for safety reasons</t>
  </si>
  <si>
    <t>Perimeter fence around playground</t>
  </si>
  <si>
    <t>Literacy library to small, not enough educational materials in library as well</t>
  </si>
  <si>
    <t>Need workroom / storage space for all wings</t>
  </si>
  <si>
    <t>Middle School Renovations</t>
  </si>
  <si>
    <t>Elementary School Renovations</t>
  </si>
  <si>
    <t>High School Renovations</t>
  </si>
  <si>
    <t>Energy Conservation Measures</t>
  </si>
  <si>
    <t>Intelligent Irrigation</t>
  </si>
  <si>
    <t>Exterior Lighting Retrofit</t>
  </si>
  <si>
    <t>Guyer High School - HVAC Retrofit</t>
  </si>
  <si>
    <t>Technology Items</t>
  </si>
  <si>
    <t>Flooring &amp; carpet replacement throughout the building including the gym</t>
  </si>
  <si>
    <t>Comprehensive High School #4</t>
  </si>
  <si>
    <t>2015-2016</t>
  </si>
  <si>
    <t>Middle School #8</t>
  </si>
  <si>
    <t>2017-2018</t>
  </si>
  <si>
    <t>Middle School #9</t>
  </si>
  <si>
    <t>2023-2024</t>
  </si>
  <si>
    <t>Elementary School #23</t>
  </si>
  <si>
    <t>Elementary School #24</t>
  </si>
  <si>
    <t>2019-2020</t>
  </si>
  <si>
    <t>Elementary School #26</t>
  </si>
  <si>
    <t>2021-2022</t>
  </si>
  <si>
    <t>Elementary School #27</t>
  </si>
  <si>
    <t>Guyer High School addition / 9th grade center</t>
  </si>
  <si>
    <t>2018-2019</t>
  </si>
  <si>
    <t>Year Needed</t>
  </si>
  <si>
    <t>Land Acquisitions</t>
  </si>
  <si>
    <t>Replace Heating boilers in the main bldg</t>
  </si>
  <si>
    <t>Auxiliary Facility Renovations</t>
  </si>
  <si>
    <t>Need A/E Input</t>
  </si>
  <si>
    <t>Elementary School #25</t>
  </si>
  <si>
    <t>2020-2021</t>
  </si>
  <si>
    <t>Renovations Sub-Total</t>
  </si>
  <si>
    <t>New Construction / Land Sub-Total</t>
  </si>
  <si>
    <t>2013 Bond Needs</t>
  </si>
  <si>
    <t>Total</t>
  </si>
  <si>
    <t>Technology Sub-Total</t>
  </si>
  <si>
    <t>Energy Conservation Sub-Total</t>
  </si>
  <si>
    <t>New Bleachers &amp; Press box at Baseball Field.</t>
  </si>
  <si>
    <t>Press box at Baseball Field</t>
  </si>
  <si>
    <t>New Bleachers for tennis courts</t>
  </si>
  <si>
    <t>Technology Information Officer to provide scope &amp;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</si>
</sst>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0" borderId="0" xfId="0" applyFont="1" applyAlignment="1"/>
    <xf numFmtId="0" fontId="0" fillId="0" borderId="7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ont="1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3" fillId="0" borderId="10" xfId="0" applyFont="1" applyBorder="1" applyAlignment="1">
      <alignment wrapText="1"/>
    </xf>
    <xf numFmtId="0" fontId="2" fillId="0" borderId="0" xfId="0" applyFont="1" applyBorder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6" fillId="0" borderId="0" xfId="0" applyFont="1"/>
    <xf numFmtId="164" fontId="0" fillId="0" borderId="1" xfId="0" applyNumberFormat="1" applyFill="1" applyBorder="1" applyAlignment="1">
      <alignment wrapText="1"/>
    </xf>
    <xf numFmtId="164" fontId="0" fillId="0" borderId="6" xfId="0" applyNumberFormat="1" applyFill="1" applyBorder="1" applyAlignment="1">
      <alignment wrapText="1"/>
    </xf>
    <xf numFmtId="164" fontId="4" fillId="0" borderId="0" xfId="0" applyNumberFormat="1" applyFont="1" applyFill="1" applyBorder="1" applyAlignment="1">
      <alignment wrapText="1"/>
    </xf>
    <xf numFmtId="164" fontId="3" fillId="0" borderId="10" xfId="0" applyNumberFormat="1" applyFont="1" applyBorder="1" applyAlignment="1">
      <alignment horizontal="center" wrapText="1"/>
    </xf>
    <xf numFmtId="164" fontId="0" fillId="0" borderId="1" xfId="0" applyNumberFormat="1" applyFill="1" applyBorder="1" applyAlignment="1">
      <alignment horizontal="right" wrapText="1"/>
    </xf>
    <xf numFmtId="164" fontId="0" fillId="0" borderId="4" xfId="0" applyNumberFormat="1" applyFill="1" applyBorder="1" applyAlignment="1">
      <alignment horizontal="right" wrapText="1"/>
    </xf>
    <xf numFmtId="164" fontId="3" fillId="0" borderId="9" xfId="0" applyNumberFormat="1" applyFont="1" applyFill="1" applyBorder="1" applyAlignment="1">
      <alignment horizontal="right" wrapText="1"/>
    </xf>
    <xf numFmtId="164" fontId="0" fillId="0" borderId="4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164" fontId="3" fillId="0" borderId="9" xfId="0" applyNumberFormat="1" applyFont="1" applyFill="1" applyBorder="1" applyAlignment="1">
      <alignment wrapText="1"/>
    </xf>
    <xf numFmtId="164" fontId="0" fillId="0" borderId="0" xfId="0" applyNumberFormat="1" applyFill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9" xfId="0" applyFont="1" applyBorder="1" applyAlignment="1">
      <alignment horizontal="right" wrapText="1"/>
    </xf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A7E8FF"/>
      <color rgb="FFFD8E7B"/>
      <color rgb="FFFFFF99"/>
      <color rgb="FF33CC33"/>
      <color rgb="FFFF3B0D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9"/>
  <sheetViews>
    <sheetView tabSelected="1" workbookViewId="0">
      <pane ySplit="2" topLeftCell="A138" activePane="bottomLeft" state="frozen"/>
      <selection pane="bottomLeft" activeCell="F146" sqref="F146"/>
    </sheetView>
  </sheetViews>
  <sheetFormatPr defaultRowHeight="15" x14ac:dyDescent="0.25"/>
  <cols>
    <col min="1" max="1" width="38.7109375" style="2" customWidth="1"/>
    <col min="2" max="2" width="53.7109375" style="2" customWidth="1"/>
    <col min="3" max="3" width="26.140625" style="37" customWidth="1"/>
  </cols>
  <sheetData>
    <row r="1" spans="1:3" s="23" customFormat="1" ht="27" customHeight="1" x14ac:dyDescent="0.5">
      <c r="A1" s="38" t="s">
        <v>88</v>
      </c>
      <c r="B1" s="38"/>
      <c r="C1" s="38"/>
    </row>
    <row r="2" spans="1:3" s="5" customFormat="1" ht="27" customHeight="1" x14ac:dyDescent="0.35">
      <c r="A2" s="22" t="s">
        <v>44</v>
      </c>
      <c r="B2" s="22" t="s">
        <v>79</v>
      </c>
      <c r="C2" s="30" t="s">
        <v>40</v>
      </c>
    </row>
    <row r="3" spans="1:3" ht="14.45" customHeight="1" x14ac:dyDescent="0.3">
      <c r="A3" s="15" t="s">
        <v>65</v>
      </c>
      <c r="B3" s="16" t="s">
        <v>66</v>
      </c>
      <c r="C3" s="31">
        <v>145501296</v>
      </c>
    </row>
    <row r="4" spans="1:3" ht="14.45" customHeight="1" x14ac:dyDescent="0.3">
      <c r="A4" s="15" t="s">
        <v>67</v>
      </c>
      <c r="B4" s="16" t="s">
        <v>68</v>
      </c>
      <c r="C4" s="31">
        <v>48154067</v>
      </c>
    </row>
    <row r="5" spans="1:3" ht="14.45" customHeight="1" x14ac:dyDescent="0.3">
      <c r="A5" s="15" t="s">
        <v>69</v>
      </c>
      <c r="B5" s="16" t="s">
        <v>70</v>
      </c>
      <c r="C5" s="31">
        <v>62531691</v>
      </c>
    </row>
    <row r="6" spans="1:3" ht="14.45" customHeight="1" x14ac:dyDescent="0.3">
      <c r="A6" s="15" t="s">
        <v>71</v>
      </c>
      <c r="B6" s="16" t="s">
        <v>66</v>
      </c>
      <c r="C6" s="31">
        <v>23714874</v>
      </c>
    </row>
    <row r="7" spans="1:3" ht="14.45" customHeight="1" x14ac:dyDescent="0.3">
      <c r="A7" s="15" t="s">
        <v>72</v>
      </c>
      <c r="B7" s="16" t="s">
        <v>73</v>
      </c>
      <c r="C7" s="31">
        <v>27027043</v>
      </c>
    </row>
    <row r="8" spans="1:3" ht="14.45" customHeight="1" x14ac:dyDescent="0.3">
      <c r="A8" s="15" t="s">
        <v>84</v>
      </c>
      <c r="B8" s="16" t="s">
        <v>85</v>
      </c>
      <c r="C8" s="31">
        <v>28302372</v>
      </c>
    </row>
    <row r="9" spans="1:3" ht="14.45" x14ac:dyDescent="0.3">
      <c r="A9" s="13" t="s">
        <v>74</v>
      </c>
      <c r="B9" s="14" t="s">
        <v>75</v>
      </c>
      <c r="C9" s="31">
        <v>29639186</v>
      </c>
    </row>
    <row r="10" spans="1:3" ht="14.45" customHeight="1" x14ac:dyDescent="0.3">
      <c r="A10" s="13" t="s">
        <v>76</v>
      </c>
      <c r="B10" s="14" t="s">
        <v>70</v>
      </c>
      <c r="C10" s="31">
        <v>32509444</v>
      </c>
    </row>
    <row r="11" spans="1:3" ht="14.45" customHeight="1" x14ac:dyDescent="0.3">
      <c r="A11" s="15" t="s">
        <v>77</v>
      </c>
      <c r="B11" s="16" t="s">
        <v>78</v>
      </c>
      <c r="C11" s="31">
        <v>48995431</v>
      </c>
    </row>
    <row r="12" spans="1:3" ht="14.45" x14ac:dyDescent="0.3">
      <c r="A12" s="15" t="s">
        <v>80</v>
      </c>
      <c r="B12" s="16"/>
      <c r="C12" s="32">
        <v>30000000</v>
      </c>
    </row>
    <row r="13" spans="1:3" ht="18" customHeight="1" x14ac:dyDescent="0.35">
      <c r="A13" s="55" t="s">
        <v>87</v>
      </c>
      <c r="B13" s="55"/>
      <c r="C13" s="33">
        <f>SUM(C3:C12)</f>
        <v>476375404</v>
      </c>
    </row>
    <row r="14" spans="1:3" ht="27" customHeight="1" x14ac:dyDescent="0.3">
      <c r="A14" s="42"/>
      <c r="B14" s="42"/>
      <c r="C14" s="42"/>
    </row>
    <row r="15" spans="1:3" s="5" customFormat="1" ht="18" x14ac:dyDescent="0.35">
      <c r="A15" s="47" t="s">
        <v>57</v>
      </c>
      <c r="B15" s="47"/>
      <c r="C15" s="47"/>
    </row>
    <row r="16" spans="1:3" ht="14.45" x14ac:dyDescent="0.3">
      <c r="A16" s="44" t="s">
        <v>0</v>
      </c>
      <c r="B16" s="45"/>
      <c r="C16" s="46"/>
    </row>
    <row r="17" spans="1:3" ht="14.45" customHeight="1" x14ac:dyDescent="0.25">
      <c r="A17" s="48"/>
      <c r="B17" s="18" t="s">
        <v>1</v>
      </c>
      <c r="C17" s="27">
        <v>50000</v>
      </c>
    </row>
    <row r="18" spans="1:3" ht="14.45" customHeight="1" x14ac:dyDescent="0.25">
      <c r="A18" s="49"/>
      <c r="B18" s="18"/>
      <c r="C18" s="34"/>
    </row>
    <row r="19" spans="1:3" ht="14.45" customHeight="1" x14ac:dyDescent="0.25">
      <c r="A19" s="49"/>
      <c r="B19" s="18"/>
      <c r="C19" s="34"/>
    </row>
    <row r="20" spans="1:3" ht="14.45" x14ac:dyDescent="0.3">
      <c r="A20" s="51" t="s">
        <v>2</v>
      </c>
      <c r="B20" s="52"/>
      <c r="C20" s="53"/>
    </row>
    <row r="21" spans="1:3" ht="30" x14ac:dyDescent="0.25">
      <c r="A21" s="48"/>
      <c r="B21" s="19" t="s">
        <v>43</v>
      </c>
      <c r="C21" s="28">
        <f>SUM(475000)*1.05*1.05*1.05</f>
        <v>549871.875</v>
      </c>
    </row>
    <row r="22" spans="1:3" x14ac:dyDescent="0.25">
      <c r="A22" s="49"/>
      <c r="B22" s="18"/>
      <c r="C22" s="34"/>
    </row>
    <row r="23" spans="1:3" x14ac:dyDescent="0.25">
      <c r="A23" s="50"/>
      <c r="B23" s="18"/>
      <c r="C23" s="34"/>
    </row>
    <row r="24" spans="1:3" ht="14.45" x14ac:dyDescent="0.3">
      <c r="A24" s="51" t="s">
        <v>3</v>
      </c>
      <c r="B24" s="52"/>
      <c r="C24" s="53"/>
    </row>
    <row r="25" spans="1:3" x14ac:dyDescent="0.25">
      <c r="A25" s="48"/>
      <c r="B25" s="20" t="s">
        <v>41</v>
      </c>
      <c r="C25" s="27">
        <v>1400000</v>
      </c>
    </row>
    <row r="26" spans="1:3" x14ac:dyDescent="0.25">
      <c r="A26" s="49"/>
      <c r="B26" s="21" t="s">
        <v>42</v>
      </c>
      <c r="C26" s="27">
        <v>105000</v>
      </c>
    </row>
    <row r="27" spans="1:3" x14ac:dyDescent="0.25">
      <c r="A27" s="49"/>
      <c r="B27" s="21"/>
      <c r="C27" s="34"/>
    </row>
    <row r="28" spans="1:3" x14ac:dyDescent="0.25">
      <c r="A28" s="50"/>
      <c r="B28" s="21"/>
      <c r="C28" s="34"/>
    </row>
    <row r="29" spans="1:3" ht="14.45" x14ac:dyDescent="0.3">
      <c r="A29" s="51" t="s">
        <v>4</v>
      </c>
      <c r="B29" s="52"/>
      <c r="C29" s="53"/>
    </row>
    <row r="30" spans="1:3" ht="30" x14ac:dyDescent="0.25">
      <c r="A30" s="48"/>
      <c r="B30" s="18" t="s">
        <v>43</v>
      </c>
      <c r="C30" s="28">
        <f>SUM(475000)*1.05*1.05*1.05</f>
        <v>549871.875</v>
      </c>
    </row>
    <row r="31" spans="1:3" x14ac:dyDescent="0.25">
      <c r="A31" s="49"/>
      <c r="B31" s="18"/>
      <c r="C31" s="34"/>
    </row>
    <row r="32" spans="1:3" x14ac:dyDescent="0.25">
      <c r="A32" s="49"/>
      <c r="B32" s="18"/>
      <c r="C32" s="34"/>
    </row>
    <row r="33" spans="1:3" x14ac:dyDescent="0.25">
      <c r="A33" s="49"/>
      <c r="B33" s="18"/>
      <c r="C33" s="34"/>
    </row>
    <row r="34" spans="1:3" x14ac:dyDescent="0.25">
      <c r="A34" s="50"/>
      <c r="B34" s="18"/>
      <c r="C34" s="34"/>
    </row>
    <row r="35" spans="1:3" ht="14.45" x14ac:dyDescent="0.3">
      <c r="A35" s="51" t="s">
        <v>5</v>
      </c>
      <c r="B35" s="52"/>
      <c r="C35" s="53"/>
    </row>
    <row r="36" spans="1:3" ht="30" x14ac:dyDescent="0.25">
      <c r="A36" s="48"/>
      <c r="B36" s="18" t="s">
        <v>43</v>
      </c>
      <c r="C36" s="28">
        <f>SUM(475000)*1.05*1.05*1.05</f>
        <v>549871.875</v>
      </c>
    </row>
    <row r="37" spans="1:3" x14ac:dyDescent="0.25">
      <c r="A37" s="49"/>
      <c r="B37" s="18"/>
      <c r="C37" s="27"/>
    </row>
    <row r="38" spans="1:3" x14ac:dyDescent="0.25">
      <c r="A38" s="50"/>
      <c r="B38" s="18"/>
      <c r="C38" s="27"/>
    </row>
    <row r="39" spans="1:3" ht="14.45" customHeight="1" x14ac:dyDescent="0.25">
      <c r="A39" s="44" t="s">
        <v>6</v>
      </c>
      <c r="B39" s="45"/>
      <c r="C39" s="46"/>
    </row>
    <row r="40" spans="1:3" x14ac:dyDescent="0.25">
      <c r="A40" s="58"/>
      <c r="B40" s="4" t="s">
        <v>45</v>
      </c>
      <c r="C40" s="27">
        <f>SUM(750000)*1.05*1.05*1.05*1.05</f>
        <v>911629.6875</v>
      </c>
    </row>
    <row r="41" spans="1:3" x14ac:dyDescent="0.25">
      <c r="A41" s="59"/>
      <c r="B41" s="7" t="s">
        <v>53</v>
      </c>
      <c r="C41" s="27">
        <v>20000</v>
      </c>
    </row>
    <row r="42" spans="1:3" x14ac:dyDescent="0.25">
      <c r="A42" s="59"/>
      <c r="B42" s="6" t="s">
        <v>55</v>
      </c>
      <c r="C42" s="35" t="s">
        <v>83</v>
      </c>
    </row>
    <row r="43" spans="1:3" ht="30" x14ac:dyDescent="0.25">
      <c r="A43" s="59"/>
      <c r="B43" s="6" t="s">
        <v>54</v>
      </c>
      <c r="C43" s="35" t="s">
        <v>83</v>
      </c>
    </row>
    <row r="44" spans="1:3" x14ac:dyDescent="0.25">
      <c r="A44" s="59"/>
      <c r="B44" s="9"/>
      <c r="C44" s="27"/>
    </row>
    <row r="45" spans="1:3" x14ac:dyDescent="0.25">
      <c r="A45" s="60"/>
      <c r="B45" s="4"/>
      <c r="C45" s="27"/>
    </row>
    <row r="46" spans="1:3" x14ac:dyDescent="0.25">
      <c r="A46" s="44" t="s">
        <v>7</v>
      </c>
      <c r="B46" s="45"/>
      <c r="C46" s="46"/>
    </row>
    <row r="47" spans="1:3" x14ac:dyDescent="0.25">
      <c r="A47" s="3"/>
      <c r="B47" s="4" t="s">
        <v>45</v>
      </c>
      <c r="C47" s="27">
        <f>SUM(900000)*1.05*1.05*1.05*1.05</f>
        <v>1093955.625</v>
      </c>
    </row>
    <row r="48" spans="1:3" x14ac:dyDescent="0.25">
      <c r="A48" s="44" t="s">
        <v>8</v>
      </c>
      <c r="B48" s="45"/>
      <c r="C48" s="46"/>
    </row>
    <row r="49" spans="1:3" x14ac:dyDescent="0.25">
      <c r="A49" s="39"/>
      <c r="B49" s="1" t="s">
        <v>49</v>
      </c>
      <c r="C49" s="27">
        <v>350000</v>
      </c>
    </row>
    <row r="50" spans="1:3" x14ac:dyDescent="0.25">
      <c r="A50" s="40"/>
      <c r="B50" s="1" t="s">
        <v>50</v>
      </c>
      <c r="C50" s="27">
        <v>150000</v>
      </c>
    </row>
    <row r="51" spans="1:3" x14ac:dyDescent="0.25">
      <c r="A51" s="40"/>
      <c r="B51" s="1"/>
      <c r="C51" s="27"/>
    </row>
    <row r="52" spans="1:3" x14ac:dyDescent="0.25">
      <c r="A52" s="41"/>
      <c r="B52" s="1"/>
      <c r="C52" s="27"/>
    </row>
    <row r="53" spans="1:3" x14ac:dyDescent="0.25">
      <c r="A53" s="44" t="s">
        <v>36</v>
      </c>
      <c r="B53" s="45"/>
      <c r="C53" s="46"/>
    </row>
    <row r="54" spans="1:3" x14ac:dyDescent="0.25">
      <c r="A54" s="39"/>
      <c r="B54" s="1" t="s">
        <v>45</v>
      </c>
      <c r="C54" s="27">
        <f>SUM(750000)*1.05*1.05*1.05*1.05</f>
        <v>911629.6875</v>
      </c>
    </row>
    <row r="55" spans="1:3" ht="30" x14ac:dyDescent="0.25">
      <c r="A55" s="40"/>
      <c r="B55" s="17" t="s">
        <v>51</v>
      </c>
      <c r="C55" s="35" t="s">
        <v>83</v>
      </c>
    </row>
    <row r="56" spans="1:3" ht="30" x14ac:dyDescent="0.25">
      <c r="A56" s="40"/>
      <c r="B56" s="17" t="s">
        <v>52</v>
      </c>
      <c r="C56" s="35" t="s">
        <v>83</v>
      </c>
    </row>
    <row r="57" spans="1:3" x14ac:dyDescent="0.25">
      <c r="A57" s="40"/>
      <c r="B57" s="17"/>
      <c r="C57" s="27"/>
    </row>
    <row r="58" spans="1:3" x14ac:dyDescent="0.25">
      <c r="A58" s="40"/>
      <c r="B58" s="17"/>
      <c r="C58" s="27"/>
    </row>
    <row r="59" spans="1:3" x14ac:dyDescent="0.25">
      <c r="A59" s="40"/>
      <c r="B59" s="17"/>
      <c r="C59" s="27"/>
    </row>
    <row r="60" spans="1:3" x14ac:dyDescent="0.25">
      <c r="A60" s="40"/>
      <c r="B60" s="17"/>
      <c r="C60" s="27"/>
    </row>
    <row r="61" spans="1:3" x14ac:dyDescent="0.25">
      <c r="A61" s="40"/>
      <c r="B61" s="17"/>
      <c r="C61" s="27"/>
    </row>
    <row r="62" spans="1:3" x14ac:dyDescent="0.25">
      <c r="A62" s="40"/>
      <c r="B62" s="17"/>
      <c r="C62" s="27"/>
    </row>
    <row r="63" spans="1:3" x14ac:dyDescent="0.25">
      <c r="A63" s="40"/>
      <c r="B63" s="17"/>
      <c r="C63" s="27"/>
    </row>
    <row r="64" spans="1:3" x14ac:dyDescent="0.25">
      <c r="A64" s="40"/>
      <c r="B64" s="17"/>
      <c r="C64" s="27"/>
    </row>
    <row r="65" spans="1:3" x14ac:dyDescent="0.25">
      <c r="A65" s="40"/>
      <c r="B65" s="17"/>
      <c r="C65" s="27"/>
    </row>
    <row r="66" spans="1:3" x14ac:dyDescent="0.25">
      <c r="A66" s="41"/>
      <c r="B66" s="17"/>
      <c r="C66" s="27"/>
    </row>
    <row r="67" spans="1:3" ht="27" customHeight="1" x14ac:dyDescent="0.25">
      <c r="A67" s="42"/>
      <c r="B67" s="42"/>
      <c r="C67" s="42"/>
    </row>
    <row r="68" spans="1:3" s="5" customFormat="1" ht="18" customHeight="1" x14ac:dyDescent="0.3">
      <c r="A68" s="47" t="s">
        <v>56</v>
      </c>
      <c r="B68" s="47"/>
      <c r="C68" s="47"/>
    </row>
    <row r="69" spans="1:3" x14ac:dyDescent="0.25">
      <c r="A69" s="44" t="s">
        <v>9</v>
      </c>
      <c r="B69" s="45"/>
      <c r="C69" s="46"/>
    </row>
    <row r="70" spans="1:3" x14ac:dyDescent="0.25">
      <c r="A70" s="40"/>
      <c r="B70" s="10" t="s">
        <v>45</v>
      </c>
      <c r="C70" s="27">
        <f>SUM(1300000)*1.05*1.05*1.05</f>
        <v>1504912.5</v>
      </c>
    </row>
    <row r="71" spans="1:3" ht="45" x14ac:dyDescent="0.25">
      <c r="A71" s="40"/>
      <c r="B71" s="1" t="s">
        <v>10</v>
      </c>
      <c r="C71" s="27">
        <v>150000</v>
      </c>
    </row>
    <row r="72" spans="1:3" ht="30" x14ac:dyDescent="0.25">
      <c r="A72" s="40"/>
      <c r="B72" s="1" t="s">
        <v>11</v>
      </c>
      <c r="C72" s="35" t="s">
        <v>83</v>
      </c>
    </row>
    <row r="73" spans="1:3" x14ac:dyDescent="0.25">
      <c r="A73" s="40"/>
      <c r="B73" s="1" t="s">
        <v>12</v>
      </c>
      <c r="C73" s="35" t="s">
        <v>83</v>
      </c>
    </row>
    <row r="74" spans="1:3" x14ac:dyDescent="0.25">
      <c r="A74" s="40"/>
      <c r="B74" s="1"/>
      <c r="C74" s="27"/>
    </row>
    <row r="75" spans="1:3" x14ac:dyDescent="0.25">
      <c r="A75" s="40"/>
      <c r="B75" s="1"/>
      <c r="C75" s="27"/>
    </row>
    <row r="76" spans="1:3" x14ac:dyDescent="0.25">
      <c r="A76" s="40"/>
      <c r="B76" s="1"/>
      <c r="C76" s="27"/>
    </row>
    <row r="77" spans="1:3" x14ac:dyDescent="0.25">
      <c r="A77" s="40"/>
      <c r="B77" s="1"/>
      <c r="C77" s="27"/>
    </row>
    <row r="78" spans="1:3" x14ac:dyDescent="0.25">
      <c r="A78" s="44" t="s">
        <v>13</v>
      </c>
      <c r="B78" s="45"/>
      <c r="C78" s="46"/>
    </row>
    <row r="79" spans="1:3" s="11" customFormat="1" ht="19.149999999999999" customHeight="1" x14ac:dyDescent="0.25">
      <c r="A79" s="40"/>
      <c r="B79" s="1" t="s">
        <v>15</v>
      </c>
      <c r="C79" s="27">
        <v>100000</v>
      </c>
    </row>
    <row r="80" spans="1:3" x14ac:dyDescent="0.25">
      <c r="A80" s="40"/>
      <c r="B80" s="1"/>
      <c r="C80" s="27"/>
    </row>
    <row r="81" spans="1:3" x14ac:dyDescent="0.25">
      <c r="A81" s="41"/>
      <c r="B81" s="1"/>
      <c r="C81" s="27"/>
    </row>
    <row r="82" spans="1:3" x14ac:dyDescent="0.25">
      <c r="A82" s="44" t="s">
        <v>14</v>
      </c>
      <c r="B82" s="45"/>
      <c r="C82" s="46"/>
    </row>
    <row r="83" spans="1:3" x14ac:dyDescent="0.25">
      <c r="A83" s="39"/>
      <c r="B83" s="1" t="s">
        <v>15</v>
      </c>
      <c r="C83" s="27">
        <v>100000</v>
      </c>
    </row>
    <row r="84" spans="1:3" x14ac:dyDescent="0.25">
      <c r="A84" s="40"/>
      <c r="B84" s="1"/>
      <c r="C84" s="27"/>
    </row>
    <row r="85" spans="1:3" x14ac:dyDescent="0.25">
      <c r="A85" s="41"/>
      <c r="B85" s="1"/>
      <c r="C85" s="27"/>
    </row>
    <row r="86" spans="1:3" x14ac:dyDescent="0.25">
      <c r="A86" s="44" t="s">
        <v>16</v>
      </c>
      <c r="B86" s="45"/>
      <c r="C86" s="46"/>
    </row>
    <row r="87" spans="1:3" x14ac:dyDescent="0.25">
      <c r="A87" s="39"/>
      <c r="B87" s="4" t="s">
        <v>41</v>
      </c>
      <c r="C87" s="27">
        <f>SUM(360000)*1.05*1.05*1.05</f>
        <v>416745</v>
      </c>
    </row>
    <row r="88" spans="1:3" x14ac:dyDescent="0.25">
      <c r="A88" s="40"/>
      <c r="B88" s="17"/>
      <c r="C88" s="27"/>
    </row>
    <row r="89" spans="1:3" x14ac:dyDescent="0.25">
      <c r="A89" s="40"/>
      <c r="B89" s="17"/>
      <c r="C89" s="27"/>
    </row>
    <row r="90" spans="1:3" x14ac:dyDescent="0.25">
      <c r="A90" s="40"/>
      <c r="B90" s="17"/>
      <c r="C90" s="27"/>
    </row>
    <row r="91" spans="1:3" x14ac:dyDescent="0.25">
      <c r="A91" s="40"/>
      <c r="B91" s="17"/>
      <c r="C91" s="27"/>
    </row>
    <row r="92" spans="1:3" x14ac:dyDescent="0.25">
      <c r="A92" s="40"/>
      <c r="B92" s="17"/>
      <c r="C92" s="27"/>
    </row>
    <row r="93" spans="1:3" x14ac:dyDescent="0.25">
      <c r="A93" s="40"/>
      <c r="B93" s="17"/>
      <c r="C93" s="27"/>
    </row>
    <row r="94" spans="1:3" x14ac:dyDescent="0.25">
      <c r="A94" s="40"/>
      <c r="B94" s="17"/>
      <c r="C94" s="27"/>
    </row>
    <row r="95" spans="1:3" x14ac:dyDescent="0.25">
      <c r="A95" s="40"/>
      <c r="B95" s="17"/>
      <c r="C95" s="27"/>
    </row>
    <row r="96" spans="1:3" x14ac:dyDescent="0.25">
      <c r="A96" s="40"/>
      <c r="B96" s="10"/>
      <c r="C96" s="27"/>
    </row>
    <row r="97" spans="1:3" x14ac:dyDescent="0.25">
      <c r="A97" s="41"/>
      <c r="B97" s="10"/>
      <c r="C97" s="27"/>
    </row>
    <row r="98" spans="1:3" ht="27" customHeight="1" x14ac:dyDescent="0.25">
      <c r="A98" s="42"/>
      <c r="B98" s="42"/>
      <c r="C98" s="42"/>
    </row>
    <row r="99" spans="1:3" s="5" customFormat="1" ht="18.75" x14ac:dyDescent="0.3">
      <c r="A99" s="47" t="s">
        <v>58</v>
      </c>
      <c r="B99" s="47"/>
      <c r="C99" s="47"/>
    </row>
    <row r="100" spans="1:3" x14ac:dyDescent="0.25">
      <c r="A100" s="44" t="s">
        <v>17</v>
      </c>
      <c r="B100" s="45"/>
      <c r="C100" s="46"/>
    </row>
    <row r="101" spans="1:3" x14ac:dyDescent="0.25">
      <c r="A101" s="39"/>
      <c r="B101" s="1" t="s">
        <v>47</v>
      </c>
      <c r="C101" s="35" t="s">
        <v>83</v>
      </c>
    </row>
    <row r="102" spans="1:3" x14ac:dyDescent="0.25">
      <c r="A102" s="40"/>
      <c r="B102" s="1" t="s">
        <v>48</v>
      </c>
      <c r="C102" s="35" t="s">
        <v>83</v>
      </c>
    </row>
    <row r="103" spans="1:3" x14ac:dyDescent="0.25">
      <c r="A103" s="40"/>
      <c r="B103" s="1"/>
      <c r="C103" s="27"/>
    </row>
    <row r="104" spans="1:3" x14ac:dyDescent="0.25">
      <c r="A104" s="41"/>
      <c r="B104" s="1"/>
      <c r="C104" s="27"/>
    </row>
    <row r="105" spans="1:3" x14ac:dyDescent="0.25">
      <c r="A105" s="44" t="s">
        <v>18</v>
      </c>
      <c r="B105" s="45"/>
      <c r="C105" s="46"/>
    </row>
    <row r="106" spans="1:3" x14ac:dyDescent="0.25">
      <c r="A106" s="40"/>
      <c r="B106" s="1" t="s">
        <v>92</v>
      </c>
      <c r="C106" s="27">
        <v>195750</v>
      </c>
    </row>
    <row r="107" spans="1:3" x14ac:dyDescent="0.25">
      <c r="A107" s="40"/>
      <c r="B107" s="1" t="s">
        <v>19</v>
      </c>
      <c r="C107" s="35" t="s">
        <v>83</v>
      </c>
    </row>
    <row r="108" spans="1:3" x14ac:dyDescent="0.25">
      <c r="A108" s="40"/>
      <c r="B108" s="12" t="s">
        <v>81</v>
      </c>
      <c r="C108" s="27">
        <v>142000</v>
      </c>
    </row>
    <row r="109" spans="1:3" ht="46.5" customHeight="1" x14ac:dyDescent="0.25">
      <c r="A109" s="40"/>
      <c r="B109" s="1" t="s">
        <v>22</v>
      </c>
      <c r="C109" s="35" t="s">
        <v>83</v>
      </c>
    </row>
    <row r="110" spans="1:3" ht="30" x14ac:dyDescent="0.25">
      <c r="A110" s="40"/>
      <c r="B110" s="1" t="s">
        <v>20</v>
      </c>
      <c r="C110" s="35" t="s">
        <v>83</v>
      </c>
    </row>
    <row r="111" spans="1:3" ht="30" x14ac:dyDescent="0.25">
      <c r="A111" s="40"/>
      <c r="B111" s="1" t="s">
        <v>21</v>
      </c>
      <c r="C111" s="35" t="s">
        <v>83</v>
      </c>
    </row>
    <row r="112" spans="1:3" x14ac:dyDescent="0.25">
      <c r="A112" s="40"/>
      <c r="B112" s="1" t="s">
        <v>94</v>
      </c>
      <c r="C112" s="27">
        <v>29000</v>
      </c>
    </row>
    <row r="113" spans="1:3" x14ac:dyDescent="0.25">
      <c r="A113" s="40"/>
      <c r="B113" s="1"/>
      <c r="C113" s="27"/>
    </row>
    <row r="114" spans="1:3" x14ac:dyDescent="0.25">
      <c r="A114" s="41"/>
      <c r="B114" s="1"/>
      <c r="C114" s="27"/>
    </row>
    <row r="115" spans="1:3" x14ac:dyDescent="0.25">
      <c r="A115" s="44" t="s">
        <v>23</v>
      </c>
      <c r="B115" s="45"/>
      <c r="C115" s="46"/>
    </row>
    <row r="116" spans="1:3" x14ac:dyDescent="0.25">
      <c r="A116" s="48"/>
      <c r="B116" s="18" t="s">
        <v>37</v>
      </c>
      <c r="C116" s="27">
        <v>50000</v>
      </c>
    </row>
    <row r="117" spans="1:3" x14ac:dyDescent="0.25">
      <c r="A117" s="49"/>
      <c r="B117" s="18" t="s">
        <v>38</v>
      </c>
      <c r="C117" s="27">
        <v>90000</v>
      </c>
    </row>
    <row r="118" spans="1:3" x14ac:dyDescent="0.25">
      <c r="A118" s="49"/>
      <c r="B118" s="18" t="s">
        <v>39</v>
      </c>
      <c r="C118" s="27">
        <v>90000</v>
      </c>
    </row>
    <row r="119" spans="1:3" ht="30" x14ac:dyDescent="0.25">
      <c r="A119" s="49"/>
      <c r="B119" s="18" t="s">
        <v>64</v>
      </c>
      <c r="C119" s="27">
        <v>100000</v>
      </c>
    </row>
    <row r="120" spans="1:3" x14ac:dyDescent="0.25">
      <c r="A120" s="49"/>
      <c r="B120" s="18"/>
      <c r="C120" s="27"/>
    </row>
    <row r="121" spans="1:3" x14ac:dyDescent="0.25">
      <c r="A121" s="50"/>
      <c r="B121" s="18"/>
      <c r="C121" s="27"/>
    </row>
    <row r="122" spans="1:3" x14ac:dyDescent="0.25">
      <c r="A122" s="51" t="s">
        <v>24</v>
      </c>
      <c r="B122" s="52"/>
      <c r="C122" s="53"/>
    </row>
    <row r="123" spans="1:3" x14ac:dyDescent="0.25">
      <c r="A123" s="48"/>
      <c r="B123" s="18" t="s">
        <v>46</v>
      </c>
      <c r="C123" s="27">
        <v>700000</v>
      </c>
    </row>
    <row r="124" spans="1:3" x14ac:dyDescent="0.25">
      <c r="A124" s="50"/>
      <c r="B124" s="18" t="s">
        <v>93</v>
      </c>
      <c r="C124" s="27">
        <v>50000</v>
      </c>
    </row>
    <row r="125" spans="1:3" x14ac:dyDescent="0.25">
      <c r="A125" s="43"/>
      <c r="B125" s="43"/>
      <c r="C125" s="43"/>
    </row>
    <row r="126" spans="1:3" s="5" customFormat="1" ht="18.75" x14ac:dyDescent="0.3">
      <c r="A126" s="47" t="s">
        <v>82</v>
      </c>
      <c r="B126" s="47"/>
      <c r="C126" s="47"/>
    </row>
    <row r="127" spans="1:3" x14ac:dyDescent="0.25">
      <c r="A127" s="44" t="s">
        <v>25</v>
      </c>
      <c r="B127" s="45"/>
      <c r="C127" s="46"/>
    </row>
    <row r="128" spans="1:3" ht="30" x14ac:dyDescent="0.25">
      <c r="A128" s="39"/>
      <c r="B128" s="1" t="s">
        <v>32</v>
      </c>
      <c r="C128" s="35" t="s">
        <v>83</v>
      </c>
    </row>
    <row r="129" spans="1:3" ht="30" x14ac:dyDescent="0.25">
      <c r="A129" s="40"/>
      <c r="B129" s="1" t="s">
        <v>33</v>
      </c>
      <c r="C129" s="35" t="s">
        <v>83</v>
      </c>
    </row>
    <row r="130" spans="1:3" ht="180" x14ac:dyDescent="0.25">
      <c r="A130" s="40"/>
      <c r="B130" s="1" t="s">
        <v>34</v>
      </c>
      <c r="C130" s="35" t="s">
        <v>83</v>
      </c>
    </row>
    <row r="131" spans="1:3" ht="45" x14ac:dyDescent="0.25">
      <c r="A131" s="40"/>
      <c r="B131" s="1" t="s">
        <v>35</v>
      </c>
      <c r="C131" s="35" t="s">
        <v>83</v>
      </c>
    </row>
    <row r="132" spans="1:3" x14ac:dyDescent="0.25">
      <c r="A132" s="41"/>
      <c r="B132" s="1"/>
      <c r="C132" s="27"/>
    </row>
    <row r="133" spans="1:3" x14ac:dyDescent="0.25">
      <c r="A133" s="44" t="s">
        <v>26</v>
      </c>
      <c r="B133" s="45"/>
      <c r="C133" s="46"/>
    </row>
    <row r="134" spans="1:3" x14ac:dyDescent="0.25">
      <c r="A134" s="56"/>
      <c r="B134" s="10" t="s">
        <v>45</v>
      </c>
      <c r="C134" s="27">
        <f>SUM(350000)*1.05</f>
        <v>367500</v>
      </c>
    </row>
    <row r="135" spans="1:3" x14ac:dyDescent="0.25">
      <c r="A135" s="56"/>
      <c r="B135" s="1" t="s">
        <v>27</v>
      </c>
      <c r="C135" s="35" t="s">
        <v>83</v>
      </c>
    </row>
    <row r="136" spans="1:3" ht="45" x14ac:dyDescent="0.25">
      <c r="A136" s="56"/>
      <c r="B136" s="1" t="s">
        <v>28</v>
      </c>
      <c r="C136" s="35" t="s">
        <v>83</v>
      </c>
    </row>
    <row r="137" spans="1:3" ht="30" x14ac:dyDescent="0.25">
      <c r="A137" s="56"/>
      <c r="B137" s="1" t="s">
        <v>29</v>
      </c>
      <c r="C137" s="35" t="s">
        <v>83</v>
      </c>
    </row>
    <row r="138" spans="1:3" ht="30" x14ac:dyDescent="0.25">
      <c r="A138" s="56"/>
      <c r="B138" s="1" t="s">
        <v>30</v>
      </c>
      <c r="C138" s="35" t="s">
        <v>83</v>
      </c>
    </row>
    <row r="139" spans="1:3" ht="45" x14ac:dyDescent="0.25">
      <c r="A139" s="56"/>
      <c r="B139" s="1" t="s">
        <v>31</v>
      </c>
      <c r="C139" s="35" t="s">
        <v>83</v>
      </c>
    </row>
    <row r="140" spans="1:3" x14ac:dyDescent="0.25">
      <c r="A140" s="57"/>
      <c r="B140" s="1"/>
      <c r="C140" s="27"/>
    </row>
    <row r="141" spans="1:3" ht="18" customHeight="1" x14ac:dyDescent="0.3">
      <c r="A141" s="55" t="s">
        <v>86</v>
      </c>
      <c r="B141" s="55"/>
      <c r="C141" s="36">
        <f>SUM(C16:C140)</f>
        <v>10727738.125</v>
      </c>
    </row>
    <row r="142" spans="1:3" ht="27" customHeight="1" x14ac:dyDescent="0.25">
      <c r="A142" s="42"/>
      <c r="B142" s="42"/>
      <c r="C142" s="42"/>
    </row>
    <row r="143" spans="1:3" ht="18" customHeight="1" x14ac:dyDescent="0.3">
      <c r="A143" s="47" t="s">
        <v>63</v>
      </c>
      <c r="B143" s="47"/>
      <c r="C143" s="47"/>
    </row>
    <row r="144" spans="1:3" ht="14.45" customHeight="1" x14ac:dyDescent="0.25">
      <c r="A144" s="54" t="s">
        <v>95</v>
      </c>
      <c r="B144" s="54"/>
      <c r="C144" s="27"/>
    </row>
    <row r="145" spans="1:3" ht="14.45" customHeight="1" x14ac:dyDescent="0.25">
      <c r="A145" s="54"/>
      <c r="B145" s="54"/>
      <c r="C145" s="27"/>
    </row>
    <row r="146" spans="1:3" ht="14.45" customHeight="1" x14ac:dyDescent="0.25">
      <c r="A146" s="54"/>
      <c r="B146" s="54"/>
      <c r="C146" s="27"/>
    </row>
    <row r="147" spans="1:3" ht="14.45" customHeight="1" x14ac:dyDescent="0.25">
      <c r="A147" s="54"/>
      <c r="B147" s="54"/>
      <c r="C147" s="27"/>
    </row>
    <row r="148" spans="1:3" ht="14.45" customHeight="1" x14ac:dyDescent="0.25">
      <c r="A148" s="54"/>
      <c r="B148" s="54"/>
      <c r="C148" s="27"/>
    </row>
    <row r="149" spans="1:3" ht="18" customHeight="1" x14ac:dyDescent="0.3">
      <c r="A149" s="55" t="s">
        <v>90</v>
      </c>
      <c r="B149" s="55"/>
      <c r="C149" s="36">
        <f>SUM(C144:C148)</f>
        <v>0</v>
      </c>
    </row>
    <row r="150" spans="1:3" ht="27" customHeight="1" x14ac:dyDescent="0.25">
      <c r="A150" s="42"/>
      <c r="B150" s="42"/>
      <c r="C150" s="42"/>
    </row>
    <row r="151" spans="1:3" ht="18.75" x14ac:dyDescent="0.3">
      <c r="A151" s="47" t="s">
        <v>59</v>
      </c>
      <c r="B151" s="47"/>
      <c r="C151" s="47"/>
    </row>
    <row r="152" spans="1:3" ht="14.45" customHeight="1" x14ac:dyDescent="0.25">
      <c r="A152" s="54" t="s">
        <v>60</v>
      </c>
      <c r="B152" s="54"/>
      <c r="C152" s="27">
        <v>1211000</v>
      </c>
    </row>
    <row r="153" spans="1:3" x14ac:dyDescent="0.25">
      <c r="A153" s="54" t="s">
        <v>61</v>
      </c>
      <c r="B153" s="54"/>
      <c r="C153" s="27">
        <v>340000</v>
      </c>
    </row>
    <row r="154" spans="1:3" x14ac:dyDescent="0.25">
      <c r="A154" s="54" t="s">
        <v>62</v>
      </c>
      <c r="B154" s="54"/>
      <c r="C154" s="27">
        <v>32000</v>
      </c>
    </row>
    <row r="155" spans="1:3" x14ac:dyDescent="0.25">
      <c r="A155" s="54"/>
      <c r="B155" s="54"/>
      <c r="C155" s="27"/>
    </row>
    <row r="156" spans="1:3" ht="18" customHeight="1" x14ac:dyDescent="0.3">
      <c r="A156" s="55" t="s">
        <v>91</v>
      </c>
      <c r="B156" s="55"/>
      <c r="C156" s="36">
        <f>SUM(C152:C155)</f>
        <v>1583000</v>
      </c>
    </row>
    <row r="157" spans="1:3" x14ac:dyDescent="0.25">
      <c r="A157" s="8"/>
      <c r="B157" s="8"/>
    </row>
    <row r="159" spans="1:3" s="26" customFormat="1" ht="18" customHeight="1" x14ac:dyDescent="0.35">
      <c r="A159" s="24"/>
      <c r="B159" s="25" t="s">
        <v>89</v>
      </c>
      <c r="C159" s="29">
        <f>SUM(C13)+C141+C149+C156</f>
        <v>488686142.125</v>
      </c>
    </row>
  </sheetData>
  <mergeCells count="63">
    <mergeCell ref="A13:B13"/>
    <mergeCell ref="A30:A34"/>
    <mergeCell ref="A53:C53"/>
    <mergeCell ref="A156:B156"/>
    <mergeCell ref="A16:C16"/>
    <mergeCell ref="A40:A45"/>
    <mergeCell ref="A151:C151"/>
    <mergeCell ref="A152:B152"/>
    <mergeCell ref="A153:B153"/>
    <mergeCell ref="A154:B154"/>
    <mergeCell ref="A155:B155"/>
    <mergeCell ref="A20:C20"/>
    <mergeCell ref="A24:C24"/>
    <mergeCell ref="A29:C29"/>
    <mergeCell ref="A36:A38"/>
    <mergeCell ref="A49:A52"/>
    <mergeCell ref="A68:C68"/>
    <mergeCell ref="A69:C69"/>
    <mergeCell ref="A46:C46"/>
    <mergeCell ref="A48:C48"/>
    <mergeCell ref="A149:B149"/>
    <mergeCell ref="A126:C126"/>
    <mergeCell ref="A128:A132"/>
    <mergeCell ref="A133:C133"/>
    <mergeCell ref="A143:C143"/>
    <mergeCell ref="A144:B144"/>
    <mergeCell ref="A145:B145"/>
    <mergeCell ref="A127:C127"/>
    <mergeCell ref="A141:B141"/>
    <mergeCell ref="A147:B147"/>
    <mergeCell ref="A134:A140"/>
    <mergeCell ref="A150:C150"/>
    <mergeCell ref="A123:A124"/>
    <mergeCell ref="A70:A77"/>
    <mergeCell ref="A122:C122"/>
    <mergeCell ref="A86:C86"/>
    <mergeCell ref="A146:B146"/>
    <mergeCell ref="A82:C82"/>
    <mergeCell ref="A78:C78"/>
    <mergeCell ref="A115:C115"/>
    <mergeCell ref="A105:C105"/>
    <mergeCell ref="A100:C100"/>
    <mergeCell ref="A99:C99"/>
    <mergeCell ref="A79:A81"/>
    <mergeCell ref="A83:A85"/>
    <mergeCell ref="A87:A97"/>
    <mergeCell ref="A148:B148"/>
    <mergeCell ref="A1:C1"/>
    <mergeCell ref="A54:A66"/>
    <mergeCell ref="A142:C142"/>
    <mergeCell ref="A125:C125"/>
    <mergeCell ref="A14:C14"/>
    <mergeCell ref="A67:C67"/>
    <mergeCell ref="A98:C98"/>
    <mergeCell ref="A39:C39"/>
    <mergeCell ref="A15:C15"/>
    <mergeCell ref="A17:A19"/>
    <mergeCell ref="A21:A23"/>
    <mergeCell ref="A25:A28"/>
    <mergeCell ref="A35:C35"/>
    <mergeCell ref="A101:A104"/>
    <mergeCell ref="A106:A114"/>
    <mergeCell ref="A116:A121"/>
  </mergeCells>
  <printOptions horizontalCentered="1"/>
  <pageMargins left="0" right="0" top="0.5" bottom="0.5" header="0.25" footer="0.25"/>
  <pageSetup fitToHeight="60" orientation="landscape" horizontalDpi="300" verticalDpi="300" r:id="rId1"/>
  <headerFooter>
    <oddFooter>&amp;C&amp;P&amp;R  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2013-05-30T19:04:36Z</dcterms:modified>
</cp:coreProperties>
</file>